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ento_zošit"/>
  <mc:AlternateContent xmlns:mc="http://schemas.openxmlformats.org/markup-compatibility/2006">
    <mc:Choice Requires="x15">
      <x15ac:absPath xmlns:x15ac="http://schemas.microsoft.com/office/spreadsheetml/2010/11/ac" url="C:\Users\MAS-SV\Desktop\MAS_Inovec_1.návrh výzvy IROP-CLLD-ACU4-511-005\VZOROVÉ Prílohy k Žiadosti o príspevok\"/>
    </mc:Choice>
  </mc:AlternateContent>
  <xr:revisionPtr revIDLastSave="0" documentId="13_ncr:1_{75E28FE7-AE92-424B-AE51-226F3454880E}" xr6:coauthVersionLast="47" xr6:coauthVersionMax="47" xr10:uidLastSave="{00000000-0000-0000-0000-000000000000}"/>
  <bookViews>
    <workbookView xWindow="-108" yWindow="-108" windowWidth="23256" windowHeight="1245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<sst xmlns="http://schemas.openxmlformats.org/spreadsheetml/2006/main" count="216" uniqueCount="155">
  <si>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</si>
  <si>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</si>
  <si>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</si>
  <si>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</si>
  <si>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</si>
  <si>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</si>
  <si>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</si>
  <si>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</si>
  <si>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</si>
  <si>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</si>
  <si>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</si>
  <si>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</si>
  <si>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</si>
  <si>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</si>
  <si>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</si>
  <si>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</si>
  <si>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</si>
  <si>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</si>
  <si>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</si>
  <si>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</si>
  <si>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</si>
  <si>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</si>
  <si>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</si>
  <si>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</si>
  <si>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</si>
  <si>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</si>
  <si>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</si>
  <si>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</si>
  <si>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</si>
  <si>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</si>
  <si>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</si>
  <si>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</si>
  <si>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</si>
  <si>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</si>
  <si>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</si>
  <si>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</si>
  <si>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</si>
  <si>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</si>
  <si>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</si>
  <si>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</si>
  <si>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</si>
  <si>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</si>
  <si>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</si>
  <si>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</si>
  <si>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</si>
  <si>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</si>
  <si>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</si>
  <si>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</si>
  <si>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</si>
  <si>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</si>
  <si>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</si>
  <si>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</si>
  <si>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</si>
  <si>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</si>
  <si>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</si>
  <si>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</si>
  <si>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</si>
  <si>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</si>
  <si>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</si>
  <si>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</si>
  <si>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</si>
  <si>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</si>
  <si>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</si>
  <si>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</si>
  <si>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</si>
  <si>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</si>
  <si>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</si>
  <si>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</si>
  <si>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</si>
  <si>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</si>
  <si>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</si>
  <si>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</si>
  <si>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</si>
  <si>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</si>
  <si>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</si>
  <si>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</si>
  <si>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</si>
  <si>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</si>
  <si>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</si>
  <si>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</si>
  <si>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</si>
  <si>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</si>
  <si>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</si>
  <si>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</si>
  <si>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</si>
  <si>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</si>
  <si>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</si>
  <si>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</si>
  <si>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</si>
  <si>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</si>
  <si>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</si>
  <si>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</si>
  <si>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</si>
  <si>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</si>
  <si>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</si>
  <si>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</si>
  <si>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</si>
  <si>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</si>
  <si>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</si>
  <si>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</si>
  <si>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</si>
  <si>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</si>
  <si>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</si>
  <si>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</si>
  <si>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</si>
  <si>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</si>
  <si>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</si>
  <si>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</si>
  <si>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</si>
  <si>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</si>
  <si>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</si>
  <si>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</si>
  <si>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</si>
  <si>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</si>
  <si>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</si>
  <si>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</si>
  <si>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</si>
  <si>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</si>
  <si>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</si>
  <si>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</si>
  <si>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</si>
  <si>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</si>
  <si>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</si>
  <si>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</si>
  <si>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</si>
  <si>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</si>
  <si>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</si>
  <si>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</si>
  <si>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</si>
  <si>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</si>
  <si>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</si>
  <si>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</si>
  <si>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</si>
  <si>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</si>
  <si>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</si>
  <si>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</si>
  <si>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</si>
  <si>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</si>
  <si>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</si>
  <si>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</si>
  <si>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</si>
  <si>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</si>
  <si>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</si>
  <si>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</si>
  <si>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</si>
  <si>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</si>
  <si>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</si>
  <si>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</si>
  <si>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</si>
  <si>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</si>
  <si>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</si>
  <si>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</si>
  <si>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</si>
  <si>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r>
      <rPr>
        <sz val="10"/>
        <rFont val="Arial"/>
        <family val="2"/>
        <charset val="238"/>
      </rPr>
      <t>Príloha 6 ŽoPr - Ukazovatele hodnotenia finančnej situácie</t>
    </r>
    <r>
      <rPr>
        <i/>
        <sz val="10"/>
        <rFont val="Arial"/>
        <family val="2"/>
        <charset val="238"/>
      </rPr>
      <t xml:space="preserve"> </t>
    </r>
  </si>
  <si>
    <t>Príloha 6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</si>
</sst>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347133</xdr:colOff>
      <xdr:row>1</xdr:row>
      <xdr:rowOff>118533</xdr:rowOff>
    </xdr:from>
    <xdr:to>
      <xdr:col>1</xdr:col>
      <xdr:colOff>1041400</xdr:colOff>
      <xdr:row>3</xdr:row>
      <xdr:rowOff>17588</xdr:rowOff>
    </xdr:to>
    <xdr:pic>
      <xdr:nvPicPr>
        <xdr:cNvPr id="4" name="Obrázok 3">
          <a:extLst>
            <a:ext uri="{FF2B5EF4-FFF2-40B4-BE49-F238E27FC236}">
              <a16:creationId xmlns:a16="http://schemas.microsoft.com/office/drawing/2014/main" id="{7425A89D-A957-4789-6013-67BA5AF18E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7133" y="279400"/>
          <a:ext cx="1320800" cy="652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342900</xdr:colOff>
      <xdr:row>1</xdr:row>
      <xdr:rowOff>30480</xdr:rowOff>
    </xdr:from>
    <xdr:to>
      <xdr:col>1</xdr:col>
      <xdr:colOff>1013460</xdr:colOff>
      <xdr:row>2</xdr:row>
      <xdr:rowOff>136397</xdr:rowOff>
    </xdr:to>
    <xdr:pic>
      <xdr:nvPicPr>
        <xdr:cNvPr id="4" name="Obrázok 3">
          <a:extLst>
            <a:ext uri="{FF2B5EF4-FFF2-40B4-BE49-F238E27FC236}">
              <a16:creationId xmlns:a16="http://schemas.microsoft.com/office/drawing/2014/main" id="{F50DEDE9-A576-A268-E7F8-1CE2F8C9FB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190500"/>
          <a:ext cx="1417320" cy="700277"/>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90" zoomScaleNormal="100" zoomScaleSheetLayoutView="90" workbookViewId="0">
      <selection activeCell="F5" sqref="F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79" t="s">
        <v>153</v>
      </c>
      <c r="B1" s="79"/>
      <c r="C1" s="79"/>
      <c r="D1" s="79"/>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80" t="s">
        <v>0</v>
      </c>
      <c r="B5" s="80"/>
      <c r="C5" s="80"/>
      <c r="D5" s="80"/>
    </row>
    <row r="6" spans="1:4" ht="21.6" thickBot="1" x14ac:dyDescent="0.35">
      <c r="A6" s="58"/>
      <c r="B6" s="58"/>
      <c r="C6" s="58"/>
      <c r="D6" s="58"/>
    </row>
    <row r="7" spans="1:4" ht="48.75" customHeight="1" thickBot="1" x14ac:dyDescent="0.35">
      <c r="A7" s="81" t="s">
        <v>1</v>
      </c>
      <c r="B7" s="82"/>
      <c r="C7" s="83"/>
      <c r="D7" s="54"/>
    </row>
    <row r="8" spans="1:4" ht="21" x14ac:dyDescent="0.3">
      <c r="A8" s="58"/>
      <c r="B8" s="58"/>
      <c r="C8" s="58"/>
      <c r="D8" s="58"/>
    </row>
    <row r="9" spans="1:4" ht="12" customHeight="1" x14ac:dyDescent="0.3">
      <c r="A9" s="84" t="s">
        <v>134</v>
      </c>
      <c r="B9" s="84"/>
      <c r="C9" s="84"/>
      <c r="D9" s="84"/>
    </row>
    <row r="10" spans="1:4" ht="12" customHeight="1" x14ac:dyDescent="0.3">
      <c r="A10" s="84"/>
      <c r="B10" s="84"/>
      <c r="C10" s="84"/>
      <c r="D10" s="84"/>
    </row>
    <row r="11" spans="1:4" ht="12" customHeight="1" x14ac:dyDescent="0.3">
      <c r="A11" s="84"/>
      <c r="B11" s="84"/>
      <c r="C11" s="84"/>
      <c r="D11" s="84"/>
    </row>
    <row r="12" spans="1:4" ht="12" customHeight="1" x14ac:dyDescent="0.3">
      <c r="A12" s="84"/>
      <c r="B12" s="84"/>
      <c r="C12" s="84"/>
      <c r="D12" s="84"/>
    </row>
    <row r="13" spans="1:4" ht="12" customHeight="1" x14ac:dyDescent="0.3">
      <c r="A13" s="84"/>
      <c r="B13" s="84"/>
      <c r="C13" s="84"/>
      <c r="D13" s="84"/>
    </row>
    <row r="14" spans="1:4" ht="12" customHeight="1" x14ac:dyDescent="0.3">
      <c r="A14" s="84"/>
      <c r="B14" s="84"/>
      <c r="C14" s="84"/>
      <c r="D14" s="84"/>
    </row>
    <row r="15" spans="1:4" ht="12" customHeight="1" x14ac:dyDescent="0.3">
      <c r="A15" s="84"/>
      <c r="B15" s="84"/>
      <c r="C15" s="84"/>
      <c r="D15" s="84"/>
    </row>
    <row r="16" spans="1:4" ht="12" customHeight="1" x14ac:dyDescent="0.3">
      <c r="A16" s="84"/>
      <c r="B16" s="84"/>
      <c r="C16" s="84"/>
      <c r="D16" s="84"/>
    </row>
    <row r="17" spans="1:4" ht="12" customHeight="1" x14ac:dyDescent="0.3">
      <c r="A17" s="84"/>
      <c r="B17" s="84"/>
      <c r="C17" s="84"/>
      <c r="D17" s="84"/>
    </row>
    <row r="18" spans="1:4" ht="14.25" customHeight="1" x14ac:dyDescent="0.25">
      <c r="A18" s="61"/>
      <c r="B18" s="61"/>
      <c r="C18" s="61"/>
      <c r="D18" s="61"/>
    </row>
    <row r="19" spans="1:4" ht="40.5" customHeight="1" x14ac:dyDescent="0.3">
      <c r="A19" s="91" t="s">
        <v>35</v>
      </c>
      <c r="B19" s="91"/>
      <c r="C19" s="91"/>
      <c r="D19" s="91"/>
    </row>
    <row r="20" spans="1:4" ht="12" customHeight="1" x14ac:dyDescent="0.3">
      <c r="A20" s="58"/>
      <c r="B20" s="58"/>
      <c r="C20" s="58"/>
      <c r="D20" s="58"/>
    </row>
    <row r="21" spans="1:4" x14ac:dyDescent="0.3">
      <c r="A21" s="85" t="s">
        <v>2</v>
      </c>
      <c r="B21" s="86"/>
      <c r="C21" s="2" t="s">
        <v>3</v>
      </c>
      <c r="D21" s="3" t="str">
        <f>CONCATENATE("Hodnoty z výkazov roku ",D7)</f>
        <v xml:space="preserve">Hodnoty z výkazov roku </v>
      </c>
    </row>
    <row r="22" spans="1:4" x14ac:dyDescent="0.3">
      <c r="A22" s="87" t="s">
        <v>4</v>
      </c>
      <c r="B22" s="87"/>
      <c r="C22" s="4" t="s">
        <v>5</v>
      </c>
      <c r="D22" s="5" t="str">
        <f>HLOOKUP($J$36,$I$38:$K$42,2,FALSE)</f>
        <v>zadajte hodnoty</v>
      </c>
    </row>
    <row r="23" spans="1:4" x14ac:dyDescent="0.3">
      <c r="A23" s="87" t="s">
        <v>6</v>
      </c>
      <c r="B23" s="87"/>
      <c r="C23" s="4" t="s">
        <v>7</v>
      </c>
      <c r="D23" s="5" t="str">
        <f>HLOOKUP($J$36,$I$38:$K$42,3,FALSE)</f>
        <v>zadajte hodnoty</v>
      </c>
    </row>
    <row r="24" spans="1:4" x14ac:dyDescent="0.3">
      <c r="A24" s="87" t="s">
        <v>8</v>
      </c>
      <c r="B24" s="87"/>
      <c r="C24" s="4" t="s">
        <v>9</v>
      </c>
      <c r="D24" s="5" t="str">
        <f>HLOOKUP($J$36,$I$38:$K$42,4,FALSE)</f>
        <v>zadajte hodnoty</v>
      </c>
    </row>
    <row r="25" spans="1:4" x14ac:dyDescent="0.3">
      <c r="A25" s="87" t="s">
        <v>10</v>
      </c>
      <c r="B25" s="87"/>
      <c r="C25" s="4" t="s">
        <v>11</v>
      </c>
      <c r="D25" s="49" t="str">
        <f>HLOOKUP($J$36,$I$38:$K$42,5,FALSE)</f>
        <v>zadajte hodnoty</v>
      </c>
    </row>
    <row r="26" spans="1:4" ht="15.6" x14ac:dyDescent="0.35">
      <c r="A26" s="88" t="s">
        <v>106</v>
      </c>
      <c r="B26" s="89"/>
      <c r="C26" s="6" t="s">
        <v>12</v>
      </c>
      <c r="D26" s="7" t="e">
        <f>D22+D23+2*D24-3*D25</f>
        <v>#VALUE!</v>
      </c>
    </row>
    <row r="27" spans="1:4" x14ac:dyDescent="0.25">
      <c r="A27" s="90" t="s">
        <v>13</v>
      </c>
      <c r="B27" s="90"/>
      <c r="C27" s="90"/>
      <c r="D27" s="7" t="e">
        <f>IF(D26&gt;7,A30,IF(D26&lt;5,A32,A31))</f>
        <v>#VALUE!</v>
      </c>
    </row>
    <row r="28" spans="1:4" x14ac:dyDescent="0.3">
      <c r="A28" s="46"/>
      <c r="B28" s="46"/>
      <c r="C28" s="46"/>
      <c r="D28" s="46"/>
    </row>
    <row r="29" spans="1:4" x14ac:dyDescent="0.3">
      <c r="A29" s="76" t="s">
        <v>14</v>
      </c>
      <c r="B29" s="76"/>
      <c r="C29" s="77"/>
      <c r="D29" s="78"/>
    </row>
    <row r="30" spans="1:4" x14ac:dyDescent="0.3">
      <c r="A30" s="92" t="s">
        <v>15</v>
      </c>
      <c r="B30" s="92"/>
      <c r="C30" s="93" t="s">
        <v>80</v>
      </c>
      <c r="D30" s="94"/>
    </row>
    <row r="31" spans="1:4" x14ac:dyDescent="0.3">
      <c r="A31" s="95" t="s">
        <v>16</v>
      </c>
      <c r="B31" s="95"/>
      <c r="C31" s="93" t="s">
        <v>81</v>
      </c>
      <c r="D31" s="94"/>
    </row>
    <row r="32" spans="1:4" x14ac:dyDescent="0.3">
      <c r="A32" s="96" t="s">
        <v>17</v>
      </c>
      <c r="B32" s="96"/>
      <c r="C32" s="93" t="s">
        <v>18</v>
      </c>
      <c r="D32" s="94"/>
    </row>
    <row r="33" spans="1:24" x14ac:dyDescent="0.3">
      <c r="A33" s="44"/>
      <c r="B33" s="44"/>
      <c r="C33" s="45"/>
      <c r="D33" s="46"/>
    </row>
    <row r="34" spans="1:24" ht="21" customHeight="1" x14ac:dyDescent="0.3">
      <c r="A34" s="97" t="s">
        <v>19</v>
      </c>
      <c r="B34" s="97"/>
      <c r="C34" s="97"/>
      <c r="D34" s="9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98" t="s">
        <v>89</v>
      </c>
      <c r="C38" s="99"/>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100" t="s">
        <v>82</v>
      </c>
      <c r="C39" s="100"/>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100" t="s">
        <v>88</v>
      </c>
      <c r="C40" s="100"/>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100" t="s">
        <v>87</v>
      </c>
      <c r="C41" s="100"/>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100" t="s">
        <v>86</v>
      </c>
      <c r="C42" s="100"/>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100" t="s">
        <v>85</v>
      </c>
      <c r="C43" s="100"/>
      <c r="D43" s="51"/>
      <c r="L43" s="13"/>
    </row>
    <row r="44" spans="1:24" x14ac:dyDescent="0.3">
      <c r="A44" s="14" t="s">
        <v>29</v>
      </c>
      <c r="B44" s="100" t="s">
        <v>84</v>
      </c>
      <c r="C44" s="100"/>
      <c r="D44" s="59"/>
      <c r="L44" s="13"/>
      <c r="M44" s="8"/>
    </row>
    <row r="45" spans="1:24" x14ac:dyDescent="0.3">
      <c r="A45" s="14" t="s">
        <v>30</v>
      </c>
      <c r="B45" s="100" t="s">
        <v>83</v>
      </c>
      <c r="C45" s="100"/>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98" t="s">
        <v>89</v>
      </c>
      <c r="C49" s="99"/>
      <c r="D49" s="12" t="str">
        <f>CONCATENATE("Hodnoty z príslušných výkazov roku ",D7)</f>
        <v xml:space="preserve">Hodnoty z príslušných výkazov roku </v>
      </c>
    </row>
    <row r="50" spans="1:9" x14ac:dyDescent="0.25">
      <c r="A50" s="18" t="s">
        <v>24</v>
      </c>
      <c r="B50" s="90" t="s">
        <v>97</v>
      </c>
      <c r="C50" s="90"/>
      <c r="D50" s="51"/>
      <c r="E50" s="19"/>
      <c r="I50" s="20"/>
    </row>
    <row r="51" spans="1:9" ht="19.5" customHeight="1" x14ac:dyDescent="0.25">
      <c r="A51" s="18" t="s">
        <v>25</v>
      </c>
      <c r="B51" s="90" t="s">
        <v>96</v>
      </c>
      <c r="C51" s="90"/>
      <c r="D51" s="51"/>
      <c r="E51" s="19"/>
      <c r="I51" s="20"/>
    </row>
    <row r="52" spans="1:9" x14ac:dyDescent="0.25">
      <c r="A52" s="18" t="s">
        <v>26</v>
      </c>
      <c r="B52" s="90" t="s">
        <v>95</v>
      </c>
      <c r="C52" s="90"/>
      <c r="D52" s="51"/>
      <c r="E52" s="19"/>
      <c r="I52" s="20"/>
    </row>
    <row r="53" spans="1:9" x14ac:dyDescent="0.25">
      <c r="A53" s="18" t="s">
        <v>27</v>
      </c>
      <c r="B53" s="90" t="s">
        <v>94</v>
      </c>
      <c r="C53" s="90"/>
      <c r="D53" s="51"/>
      <c r="E53" s="19"/>
      <c r="I53" s="20"/>
    </row>
    <row r="54" spans="1:9" x14ac:dyDescent="0.25">
      <c r="A54" s="18" t="s">
        <v>28</v>
      </c>
      <c r="B54" s="90" t="s">
        <v>93</v>
      </c>
      <c r="C54" s="90"/>
      <c r="D54" s="51"/>
      <c r="E54" s="19"/>
      <c r="I54" s="20"/>
    </row>
    <row r="55" spans="1:9" x14ac:dyDescent="0.3">
      <c r="A55" s="18" t="s">
        <v>29</v>
      </c>
      <c r="B55" s="90" t="s">
        <v>92</v>
      </c>
      <c r="C55" s="90"/>
      <c r="D55" s="59"/>
      <c r="I55" s="20"/>
    </row>
    <row r="56" spans="1:9" x14ac:dyDescent="0.3">
      <c r="A56" s="18" t="s">
        <v>30</v>
      </c>
      <c r="B56" s="90" t="s">
        <v>91</v>
      </c>
      <c r="C56" s="90"/>
      <c r="D56" s="51"/>
      <c r="I56" s="21"/>
    </row>
    <row r="57" spans="1:9" x14ac:dyDescent="0.3">
      <c r="A57" s="28"/>
      <c r="B57" s="28"/>
      <c r="C57" s="28"/>
      <c r="D57" s="43"/>
      <c r="I57" s="21"/>
    </row>
    <row r="58" spans="1:9" ht="24.75" customHeight="1" x14ac:dyDescent="0.3">
      <c r="A58" s="97" t="s">
        <v>32</v>
      </c>
      <c r="B58" s="97"/>
      <c r="C58" s="97"/>
      <c r="D58" s="9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101" t="s">
        <v>90</v>
      </c>
      <c r="C62" s="102"/>
      <c r="D62" s="12" t="str">
        <f>CONCATENATE("Hodnoty z príslušných výkazov roku ",D7)</f>
        <v xml:space="preserve">Hodnoty z príslušných výkazov roku </v>
      </c>
    </row>
    <row r="63" spans="1:9" x14ac:dyDescent="0.25">
      <c r="A63" s="18" t="s">
        <v>24</v>
      </c>
      <c r="B63" s="90" t="s">
        <v>104</v>
      </c>
      <c r="C63" s="90"/>
      <c r="D63" s="51"/>
      <c r="E63" s="19"/>
    </row>
    <row r="64" spans="1:9" x14ac:dyDescent="0.25">
      <c r="A64" s="18" t="s">
        <v>25</v>
      </c>
      <c r="B64" s="90" t="s">
        <v>103</v>
      </c>
      <c r="C64" s="90"/>
      <c r="D64" s="51"/>
      <c r="E64" s="19"/>
    </row>
    <row r="65" spans="1:5" x14ac:dyDescent="0.25">
      <c r="A65" s="18" t="s">
        <v>26</v>
      </c>
      <c r="B65" s="90" t="s">
        <v>102</v>
      </c>
      <c r="C65" s="90"/>
      <c r="D65" s="51"/>
      <c r="E65" s="19"/>
    </row>
    <row r="66" spans="1:5" x14ac:dyDescent="0.25">
      <c r="A66" s="18" t="s">
        <v>27</v>
      </c>
      <c r="B66" s="90" t="s">
        <v>101</v>
      </c>
      <c r="C66" s="90"/>
      <c r="D66" s="51"/>
      <c r="E66" s="19"/>
    </row>
    <row r="67" spans="1:5" ht="36" customHeight="1" x14ac:dyDescent="0.25">
      <c r="A67" s="18" t="s">
        <v>28</v>
      </c>
      <c r="B67" s="90" t="s">
        <v>100</v>
      </c>
      <c r="C67" s="90"/>
      <c r="D67" s="51"/>
      <c r="E67" s="19"/>
    </row>
    <row r="68" spans="1:5" x14ac:dyDescent="0.3">
      <c r="A68" s="18" t="s">
        <v>29</v>
      </c>
      <c r="B68" s="90" t="s">
        <v>99</v>
      </c>
      <c r="C68" s="90"/>
      <c r="D68" s="59"/>
    </row>
    <row r="69" spans="1:5" x14ac:dyDescent="0.3">
      <c r="A69" s="18" t="s">
        <v>30</v>
      </c>
      <c r="B69" s="90" t="s">
        <v>98</v>
      </c>
      <c r="C69" s="90"/>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L4" sqref="L4"/>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03" t="s">
        <v>154</v>
      </c>
      <c r="B1" s="103"/>
      <c r="C1" s="103"/>
      <c r="D1" s="103"/>
      <c r="E1" s="103"/>
    </row>
    <row r="2" spans="1:11" ht="47.25" customHeight="1" x14ac:dyDescent="0.3">
      <c r="A2" s="126"/>
      <c r="B2" s="126"/>
      <c r="C2" s="126"/>
      <c r="D2" s="126"/>
      <c r="E2" s="126"/>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80" t="s">
        <v>36</v>
      </c>
      <c r="B5" s="104"/>
      <c r="C5" s="104"/>
      <c r="D5" s="104"/>
      <c r="E5" s="104"/>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05" t="s">
        <v>1</v>
      </c>
      <c r="B7" s="106"/>
      <c r="C7" s="106"/>
      <c r="D7" s="106"/>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07" t="s">
        <v>138</v>
      </c>
      <c r="B9" s="108"/>
      <c r="C9" s="108"/>
      <c r="D9" s="108"/>
      <c r="E9" s="109"/>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10"/>
      <c r="B10" s="84"/>
      <c r="C10" s="84"/>
      <c r="D10" s="84"/>
      <c r="E10" s="111"/>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10"/>
      <c r="B11" s="84"/>
      <c r="C11" s="84"/>
      <c r="D11" s="84"/>
      <c r="E11" s="111"/>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10"/>
      <c r="B12" s="84"/>
      <c r="C12" s="84"/>
      <c r="D12" s="84"/>
      <c r="E12" s="111"/>
    </row>
    <row r="13" spans="1:11" ht="19.5" customHeight="1" x14ac:dyDescent="0.25">
      <c r="A13" s="110"/>
      <c r="B13" s="84"/>
      <c r="C13" s="84"/>
      <c r="D13" s="84"/>
      <c r="E13" s="111"/>
      <c r="G13" s="56" t="s">
        <v>49</v>
      </c>
    </row>
    <row r="14" spans="1:11" ht="19.5" customHeight="1" x14ac:dyDescent="0.25">
      <c r="A14" s="110"/>
      <c r="B14" s="84"/>
      <c r="C14" s="84"/>
      <c r="D14" s="84"/>
      <c r="E14" s="111"/>
      <c r="G14" s="56" t="s">
        <v>52</v>
      </c>
    </row>
    <row r="15" spans="1:11" ht="19.5" customHeight="1" x14ac:dyDescent="0.25">
      <c r="A15" s="110"/>
      <c r="B15" s="84"/>
      <c r="C15" s="84"/>
      <c r="D15" s="84"/>
      <c r="E15" s="111"/>
      <c r="G15" s="56" t="s">
        <v>54</v>
      </c>
    </row>
    <row r="16" spans="1:11" ht="19.5" customHeight="1" thickBot="1" x14ac:dyDescent="0.3">
      <c r="A16" s="112"/>
      <c r="B16" s="113"/>
      <c r="C16" s="113"/>
      <c r="D16" s="113"/>
      <c r="E16" s="114"/>
    </row>
    <row r="17" spans="1:5" ht="12" customHeight="1" x14ac:dyDescent="0.25">
      <c r="A17" s="61"/>
      <c r="B17" s="61"/>
      <c r="C17" s="61"/>
      <c r="D17" s="61"/>
      <c r="E17" s="61"/>
    </row>
    <row r="18" spans="1:5" ht="99.75" customHeight="1" x14ac:dyDescent="0.25">
      <c r="A18" s="91" t="s">
        <v>152</v>
      </c>
      <c r="B18" s="91"/>
      <c r="C18" s="91"/>
      <c r="D18" s="91"/>
      <c r="E18" s="91"/>
    </row>
    <row r="19" spans="1:5" ht="14.25" customHeight="1" x14ac:dyDescent="0.25">
      <c r="A19" s="34"/>
      <c r="B19" s="35"/>
      <c r="C19" s="35"/>
      <c r="D19" s="35"/>
      <c r="E19" s="35"/>
    </row>
    <row r="20" spans="1:5" ht="19.5" customHeight="1" x14ac:dyDescent="0.25">
      <c r="A20" s="115" t="s">
        <v>38</v>
      </c>
      <c r="B20" s="115"/>
      <c r="C20" s="115"/>
      <c r="D20" s="62" t="s">
        <v>3</v>
      </c>
      <c r="E20" s="3" t="str">
        <f>CONCATENATE("Hodnoty z výkazov roku ",E7)</f>
        <v xml:space="preserve">Hodnoty z výkazov roku </v>
      </c>
    </row>
    <row r="21" spans="1:5" ht="19.5" customHeight="1" x14ac:dyDescent="0.35">
      <c r="A21" s="116" t="s">
        <v>39</v>
      </c>
      <c r="B21" s="116"/>
      <c r="C21" s="116"/>
      <c r="D21" s="6" t="s">
        <v>40</v>
      </c>
      <c r="E21" s="50" t="str">
        <f>IF($I$5=1,"",HLOOKUP($H$5,$G$6:$K$11,2,FALSE))</f>
        <v/>
      </c>
    </row>
    <row r="22" spans="1:5" ht="15.6" x14ac:dyDescent="0.35">
      <c r="A22" s="116" t="s">
        <v>41</v>
      </c>
      <c r="B22" s="116"/>
      <c r="C22" s="116"/>
      <c r="D22" s="6" t="s">
        <v>42</v>
      </c>
      <c r="E22" s="50" t="str">
        <f>IF($I$5=1,"",HLOOKUP($H$5,$G$6:$K$11,3,FALSE))</f>
        <v/>
      </c>
    </row>
    <row r="23" spans="1:5" ht="18.75" customHeight="1" x14ac:dyDescent="0.35">
      <c r="A23" s="116" t="s">
        <v>43</v>
      </c>
      <c r="B23" s="116"/>
      <c r="C23" s="116"/>
      <c r="D23" s="6" t="s">
        <v>44</v>
      </c>
      <c r="E23" s="50" t="str">
        <f>IF($I$5=1,"",HLOOKUP($H$5,$G$6:$K$11,4,FALSE))</f>
        <v/>
      </c>
    </row>
    <row r="24" spans="1:5" ht="15.6" x14ac:dyDescent="0.35">
      <c r="A24" s="117" t="s">
        <v>45</v>
      </c>
      <c r="B24" s="117"/>
      <c r="C24" s="117"/>
      <c r="D24" s="6" t="s">
        <v>46</v>
      </c>
      <c r="E24" s="50" t="str">
        <f>IF($I$5=1,"",HLOOKUP($H$5,$G$6:$K$11,5,FALSE))</f>
        <v/>
      </c>
    </row>
    <row r="25" spans="1:5" ht="15.6" x14ac:dyDescent="0.35">
      <c r="A25" s="117" t="s">
        <v>47</v>
      </c>
      <c r="B25" s="117"/>
      <c r="C25" s="117"/>
      <c r="D25" s="6" t="s">
        <v>48</v>
      </c>
      <c r="E25" s="50" t="str">
        <f>IF($I$5=1,"",HLOOKUP($H$5,$G$6:$K$11,6,FALSE))</f>
        <v/>
      </c>
    </row>
    <row r="26" spans="1:5" ht="21" customHeight="1" x14ac:dyDescent="0.35">
      <c r="A26" s="118" t="s">
        <v>49</v>
      </c>
      <c r="B26" s="118"/>
      <c r="C26" s="118"/>
      <c r="D26" s="6" t="s">
        <v>50</v>
      </c>
      <c r="E26" s="50" t="str">
        <f>IF($I$5=2,1.2*E21+1.4*E22+3.3*E23+0.6*E24+1*E25,"")</f>
        <v/>
      </c>
    </row>
    <row r="27" spans="1:5" ht="15" customHeight="1" x14ac:dyDescent="0.25">
      <c r="A27" s="90" t="s">
        <v>51</v>
      </c>
      <c r="B27" s="90"/>
      <c r="C27" s="90"/>
      <c r="D27" s="23"/>
      <c r="E27" s="50" t="str">
        <f>IF($I$5=2,IF(E26&gt;2.99,A36,IF(E26&lt;1.81,A38,A37)),"")</f>
        <v/>
      </c>
    </row>
    <row r="28" spans="1:5" ht="15.6" x14ac:dyDescent="0.35">
      <c r="A28" s="118" t="s">
        <v>52</v>
      </c>
      <c r="B28" s="118"/>
      <c r="C28" s="118"/>
      <c r="D28" s="6" t="s">
        <v>53</v>
      </c>
      <c r="E28" s="50" t="str">
        <f>IF($I$5=3,0.717*E21+0.847*E22+3.107*E23+0.42*E24+0.998*E25,"")</f>
        <v/>
      </c>
    </row>
    <row r="29" spans="1:5" x14ac:dyDescent="0.25">
      <c r="A29" s="90" t="s">
        <v>51</v>
      </c>
      <c r="B29" s="90"/>
      <c r="C29" s="90"/>
      <c r="D29" s="23"/>
      <c r="E29" s="50" t="str">
        <f>IF($I$5=3,IF(E28&gt;2.9,A36,IF(E28&lt;1.2,A38,A37)),"")</f>
        <v/>
      </c>
    </row>
    <row r="30" spans="1:5" ht="15.6" x14ac:dyDescent="0.35">
      <c r="A30" s="118" t="s">
        <v>54</v>
      </c>
      <c r="B30" s="118"/>
      <c r="C30" s="118"/>
      <c r="D30" s="6" t="s">
        <v>55</v>
      </c>
      <c r="E30" s="50" t="str">
        <f>IF($I$5=4,6.56*E21+3.26*E22+6.72*E23+1.05*E24,"")</f>
        <v/>
      </c>
    </row>
    <row r="31" spans="1:5" x14ac:dyDescent="0.25">
      <c r="A31" s="90" t="s">
        <v>51</v>
      </c>
      <c r="B31" s="90"/>
      <c r="C31" s="90"/>
      <c r="D31" s="23"/>
      <c r="E31" s="50" t="str">
        <f>IF($I$5=4,IF(E30&gt;2.6,A36,IF(E30&lt;1.1,A38,A37)),"")</f>
        <v/>
      </c>
    </row>
    <row r="32" spans="1:5" x14ac:dyDescent="0.25">
      <c r="A32" s="124" t="s">
        <v>132</v>
      </c>
      <c r="B32" s="124"/>
      <c r="C32" s="124"/>
      <c r="D32" s="124"/>
      <c r="E32" s="124"/>
    </row>
    <row r="33" spans="1:5" x14ac:dyDescent="0.25">
      <c r="A33" s="36"/>
      <c r="B33" s="36"/>
      <c r="C33" s="36"/>
      <c r="D33" s="36"/>
      <c r="E33" s="30"/>
    </row>
    <row r="34" spans="1:5" x14ac:dyDescent="0.25">
      <c r="A34" s="36"/>
      <c r="B34" s="36"/>
      <c r="C34" s="36"/>
      <c r="D34" s="36"/>
      <c r="E34" s="30"/>
    </row>
    <row r="35" spans="1:5" x14ac:dyDescent="0.25">
      <c r="A35" s="76" t="s">
        <v>51</v>
      </c>
      <c r="B35" s="76"/>
      <c r="C35" s="24" t="s">
        <v>56</v>
      </c>
      <c r="D35" s="24" t="s">
        <v>57</v>
      </c>
      <c r="E35" s="24" t="s">
        <v>58</v>
      </c>
    </row>
    <row r="36" spans="1:5" x14ac:dyDescent="0.25">
      <c r="A36" s="92" t="s">
        <v>59</v>
      </c>
      <c r="B36" s="92"/>
      <c r="C36" s="25" t="s">
        <v>60</v>
      </c>
      <c r="D36" s="25" t="s">
        <v>61</v>
      </c>
      <c r="E36" s="25" t="s">
        <v>62</v>
      </c>
    </row>
    <row r="37" spans="1:5" x14ac:dyDescent="0.25">
      <c r="A37" s="95" t="s">
        <v>63</v>
      </c>
      <c r="B37" s="95"/>
      <c r="C37" s="25" t="s">
        <v>64</v>
      </c>
      <c r="D37" s="25" t="s">
        <v>65</v>
      </c>
      <c r="E37" s="25" t="s">
        <v>66</v>
      </c>
    </row>
    <row r="38" spans="1:5" x14ac:dyDescent="0.25">
      <c r="A38" s="96" t="s">
        <v>67</v>
      </c>
      <c r="B38" s="96"/>
      <c r="C38" s="25" t="s">
        <v>68</v>
      </c>
      <c r="D38" s="25" t="s">
        <v>69</v>
      </c>
      <c r="E38" s="25" t="s">
        <v>70</v>
      </c>
    </row>
    <row r="39" spans="1:5" ht="19.5" customHeight="1" x14ac:dyDescent="0.25">
      <c r="A39" s="30"/>
      <c r="B39" s="30"/>
      <c r="C39" s="30"/>
      <c r="D39" s="30"/>
      <c r="E39" s="30"/>
    </row>
    <row r="40" spans="1:5" x14ac:dyDescent="0.25">
      <c r="A40" s="97" t="s">
        <v>19</v>
      </c>
      <c r="B40" s="97"/>
      <c r="C40" s="97"/>
      <c r="D40" s="97"/>
      <c r="E40" s="9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20" t="s">
        <v>115</v>
      </c>
      <c r="C44" s="121"/>
      <c r="D44" s="122" t="str">
        <f>CONCATENATE("Hodnoty z príslušných výkazov roku ",E7)</f>
        <v xml:space="preserve">Hodnoty z príslušných výkazov roku </v>
      </c>
      <c r="E44" s="123"/>
    </row>
    <row r="45" spans="1:5" x14ac:dyDescent="0.25">
      <c r="A45" s="27" t="s">
        <v>24</v>
      </c>
      <c r="B45" s="90" t="s">
        <v>114</v>
      </c>
      <c r="C45" s="90"/>
      <c r="D45" s="119"/>
      <c r="E45" s="119"/>
    </row>
    <row r="46" spans="1:5" x14ac:dyDescent="0.25">
      <c r="A46" s="27" t="s">
        <v>25</v>
      </c>
      <c r="B46" s="90" t="s">
        <v>113</v>
      </c>
      <c r="C46" s="90"/>
      <c r="D46" s="119"/>
      <c r="E46" s="119"/>
    </row>
    <row r="47" spans="1:5" x14ac:dyDescent="0.25">
      <c r="A47" s="27" t="s">
        <v>72</v>
      </c>
      <c r="B47" s="90" t="s">
        <v>112</v>
      </c>
      <c r="C47" s="90"/>
      <c r="D47" s="119"/>
      <c r="E47" s="119"/>
    </row>
    <row r="48" spans="1:5" x14ac:dyDescent="0.25">
      <c r="A48" s="27" t="s">
        <v>73</v>
      </c>
      <c r="B48" s="90" t="s">
        <v>111</v>
      </c>
      <c r="C48" s="90"/>
      <c r="D48" s="119"/>
      <c r="E48" s="119"/>
    </row>
    <row r="49" spans="1:5" x14ac:dyDescent="0.25">
      <c r="A49" s="27" t="s">
        <v>74</v>
      </c>
      <c r="B49" s="90" t="s">
        <v>110</v>
      </c>
      <c r="C49" s="90"/>
      <c r="D49" s="119"/>
      <c r="E49" s="119"/>
    </row>
    <row r="50" spans="1:5" x14ac:dyDescent="0.25">
      <c r="A50" s="27" t="s">
        <v>75</v>
      </c>
      <c r="B50" s="90" t="s">
        <v>109</v>
      </c>
      <c r="C50" s="90"/>
      <c r="D50" s="119"/>
      <c r="E50" s="119"/>
    </row>
    <row r="51" spans="1:5" x14ac:dyDescent="0.25">
      <c r="A51" s="27" t="s">
        <v>76</v>
      </c>
      <c r="B51" s="90" t="s">
        <v>108</v>
      </c>
      <c r="C51" s="90"/>
      <c r="D51" s="119"/>
      <c r="E51" s="119"/>
    </row>
    <row r="52" spans="1:5" x14ac:dyDescent="0.25">
      <c r="A52" s="27" t="s">
        <v>77</v>
      </c>
      <c r="B52" s="90" t="s">
        <v>107</v>
      </c>
      <c r="C52" s="90"/>
      <c r="D52" s="119"/>
      <c r="E52" s="119"/>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20" t="s">
        <v>115</v>
      </c>
      <c r="C56" s="121"/>
      <c r="D56" s="122" t="str">
        <f>CONCATENATE("Hodnoty z príslušných výkazov roku ",E7)</f>
        <v xml:space="preserve">Hodnoty z príslušných výkazov roku </v>
      </c>
      <c r="E56" s="123"/>
    </row>
    <row r="57" spans="1:5" x14ac:dyDescent="0.25">
      <c r="A57" s="27" t="s">
        <v>24</v>
      </c>
      <c r="B57" s="90" t="s">
        <v>114</v>
      </c>
      <c r="C57" s="90"/>
      <c r="D57" s="119"/>
      <c r="E57" s="119"/>
    </row>
    <row r="58" spans="1:5" x14ac:dyDescent="0.25">
      <c r="A58" s="27" t="s">
        <v>25</v>
      </c>
      <c r="B58" s="90" t="s">
        <v>122</v>
      </c>
      <c r="C58" s="90"/>
      <c r="D58" s="119"/>
      <c r="E58" s="119"/>
    </row>
    <row r="59" spans="1:5" x14ac:dyDescent="0.25">
      <c r="A59" s="27" t="s">
        <v>72</v>
      </c>
      <c r="B59" s="90" t="s">
        <v>121</v>
      </c>
      <c r="C59" s="90"/>
      <c r="D59" s="119"/>
      <c r="E59" s="119"/>
    </row>
    <row r="60" spans="1:5" x14ac:dyDescent="0.25">
      <c r="A60" s="27" t="s">
        <v>73</v>
      </c>
      <c r="B60" s="90" t="s">
        <v>120</v>
      </c>
      <c r="C60" s="90"/>
      <c r="D60" s="119"/>
      <c r="E60" s="119"/>
    </row>
    <row r="61" spans="1:5" x14ac:dyDescent="0.25">
      <c r="A61" s="27" t="s">
        <v>74</v>
      </c>
      <c r="B61" s="90" t="s">
        <v>119</v>
      </c>
      <c r="C61" s="90"/>
      <c r="D61" s="119"/>
      <c r="E61" s="119"/>
    </row>
    <row r="62" spans="1:5" x14ac:dyDescent="0.25">
      <c r="A62" s="27" t="s">
        <v>75</v>
      </c>
      <c r="B62" s="90" t="s">
        <v>118</v>
      </c>
      <c r="C62" s="90"/>
      <c r="D62" s="119"/>
      <c r="E62" s="119"/>
    </row>
    <row r="63" spans="1:5" x14ac:dyDescent="0.25">
      <c r="A63" s="27" t="s">
        <v>76</v>
      </c>
      <c r="B63" s="90" t="s">
        <v>117</v>
      </c>
      <c r="C63" s="90"/>
      <c r="D63" s="119"/>
      <c r="E63" s="119"/>
    </row>
    <row r="64" spans="1:5" x14ac:dyDescent="0.25">
      <c r="A64" s="27" t="s">
        <v>77</v>
      </c>
      <c r="B64" s="90" t="s">
        <v>131</v>
      </c>
      <c r="C64" s="90"/>
      <c r="D64" s="119"/>
      <c r="E64" s="119"/>
    </row>
    <row r="65" spans="1:5" x14ac:dyDescent="0.25">
      <c r="A65" s="28"/>
      <c r="B65" s="28"/>
      <c r="C65" s="28"/>
      <c r="D65" s="29"/>
      <c r="E65" s="29"/>
    </row>
    <row r="66" spans="1:5" x14ac:dyDescent="0.25">
      <c r="A66" s="97" t="s">
        <v>32</v>
      </c>
      <c r="B66" s="97"/>
      <c r="C66" s="97"/>
      <c r="D66" s="97"/>
      <c r="E66" s="9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20" t="s">
        <v>116</v>
      </c>
      <c r="C70" s="125"/>
      <c r="D70" s="122" t="str">
        <f>CONCATENATE("Hodnoty z príslušných výkazov roku ",E7)</f>
        <v xml:space="preserve">Hodnoty z príslušných výkazov roku </v>
      </c>
      <c r="E70" s="123"/>
    </row>
    <row r="71" spans="1:5" x14ac:dyDescent="0.25">
      <c r="A71" s="27" t="s">
        <v>24</v>
      </c>
      <c r="B71" s="90" t="s">
        <v>123</v>
      </c>
      <c r="C71" s="90"/>
      <c r="D71" s="119"/>
      <c r="E71" s="119"/>
    </row>
    <row r="72" spans="1:5" x14ac:dyDescent="0.25">
      <c r="A72" s="27" t="s">
        <v>25</v>
      </c>
      <c r="B72" s="90" t="s">
        <v>126</v>
      </c>
      <c r="C72" s="90"/>
      <c r="D72" s="119"/>
      <c r="E72" s="119"/>
    </row>
    <row r="73" spans="1:5" x14ac:dyDescent="0.25">
      <c r="A73" s="27" t="s">
        <v>72</v>
      </c>
      <c r="B73" s="90" t="s">
        <v>125</v>
      </c>
      <c r="C73" s="90"/>
      <c r="D73" s="119"/>
      <c r="E73" s="119"/>
    </row>
    <row r="74" spans="1:5" x14ac:dyDescent="0.25">
      <c r="A74" s="27" t="s">
        <v>73</v>
      </c>
      <c r="B74" s="90" t="s">
        <v>124</v>
      </c>
      <c r="C74" s="90"/>
      <c r="D74" s="119"/>
      <c r="E74" s="119"/>
    </row>
    <row r="75" spans="1:5" x14ac:dyDescent="0.25">
      <c r="A75" s="27" t="s">
        <v>74</v>
      </c>
      <c r="B75" s="90" t="s">
        <v>127</v>
      </c>
      <c r="C75" s="90"/>
      <c r="D75" s="119"/>
      <c r="E75" s="119"/>
    </row>
    <row r="76" spans="1:5" x14ac:dyDescent="0.25">
      <c r="A76" s="27" t="s">
        <v>75</v>
      </c>
      <c r="B76" s="90" t="s">
        <v>128</v>
      </c>
      <c r="C76" s="90"/>
      <c r="D76" s="119"/>
      <c r="E76" s="119"/>
    </row>
    <row r="77" spans="1:5" x14ac:dyDescent="0.25">
      <c r="A77" s="27" t="s">
        <v>76</v>
      </c>
      <c r="B77" s="90" t="s">
        <v>129</v>
      </c>
      <c r="C77" s="90"/>
      <c r="D77" s="119"/>
      <c r="E77" s="119"/>
    </row>
    <row r="78" spans="1:5" x14ac:dyDescent="0.25">
      <c r="A78" s="27" t="s">
        <v>77</v>
      </c>
      <c r="B78" s="90" t="s">
        <v>130</v>
      </c>
      <c r="C78" s="90"/>
      <c r="D78" s="119"/>
      <c r="E78" s="119"/>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97" t="s">
        <v>135</v>
      </c>
      <c r="B83" s="97"/>
      <c r="C83" s="97"/>
      <c r="D83" s="97"/>
      <c r="E83" s="9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20" t="s">
        <v>139</v>
      </c>
      <c r="C87" s="125"/>
      <c r="D87" s="122" t="str">
        <f>CONCATENATE("Hodnoty z príslušných výkazov roku ",E7)</f>
        <v xml:space="preserve">Hodnoty z príslušných výkazov roku </v>
      </c>
      <c r="E87" s="123"/>
    </row>
    <row r="88" spans="1:5" x14ac:dyDescent="0.25">
      <c r="A88" s="27" t="s">
        <v>24</v>
      </c>
      <c r="B88" s="90" t="s">
        <v>140</v>
      </c>
      <c r="C88" s="90"/>
      <c r="D88" s="119"/>
      <c r="E88" s="119"/>
    </row>
    <row r="89" spans="1:5" x14ac:dyDescent="0.25">
      <c r="A89" s="27" t="s">
        <v>25</v>
      </c>
      <c r="B89" s="90" t="s">
        <v>141</v>
      </c>
      <c r="C89" s="90"/>
      <c r="D89" s="119"/>
      <c r="E89" s="119"/>
    </row>
    <row r="90" spans="1:5" x14ac:dyDescent="0.25">
      <c r="A90" s="27" t="s">
        <v>72</v>
      </c>
      <c r="B90" s="90" t="s">
        <v>143</v>
      </c>
      <c r="C90" s="90"/>
      <c r="D90" s="119"/>
      <c r="E90" s="119"/>
    </row>
    <row r="91" spans="1:5" x14ac:dyDescent="0.25">
      <c r="A91" s="27" t="s">
        <v>73</v>
      </c>
      <c r="B91" s="127" t="s">
        <v>145</v>
      </c>
      <c r="C91" s="127"/>
      <c r="D91" s="119"/>
      <c r="E91" s="119"/>
    </row>
    <row r="92" spans="1:5" x14ac:dyDescent="0.25">
      <c r="A92" s="27" t="s">
        <v>74</v>
      </c>
      <c r="B92" s="90" t="s">
        <v>142</v>
      </c>
      <c r="C92" s="90"/>
      <c r="D92" s="119"/>
      <c r="E92" s="119"/>
    </row>
    <row r="93" spans="1:5" x14ac:dyDescent="0.25">
      <c r="A93" s="27" t="s">
        <v>75</v>
      </c>
      <c r="B93" s="90" t="s">
        <v>128</v>
      </c>
      <c r="C93" s="90"/>
      <c r="D93" s="119"/>
      <c r="E93" s="119"/>
    </row>
    <row r="94" spans="1:5" x14ac:dyDescent="0.25">
      <c r="A94" s="27" t="s">
        <v>76</v>
      </c>
      <c r="B94" s="90" t="s">
        <v>148</v>
      </c>
      <c r="C94" s="90"/>
      <c r="D94" s="119"/>
      <c r="E94" s="119"/>
    </row>
    <row r="95" spans="1:5" x14ac:dyDescent="0.25">
      <c r="A95" s="27" t="s">
        <v>77</v>
      </c>
      <c r="B95" s="90" t="s">
        <v>144</v>
      </c>
      <c r="C95" s="90"/>
      <c r="D95" s="119"/>
      <c r="E95" s="119"/>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97" t="s">
        <v>137</v>
      </c>
      <c r="B100" s="97"/>
      <c r="C100" s="97"/>
      <c r="D100" s="97"/>
      <c r="E100" s="97"/>
    </row>
    <row r="101" spans="1:5" x14ac:dyDescent="0.25">
      <c r="A101" s="28"/>
      <c r="B101" s="28"/>
      <c r="C101" s="28"/>
      <c r="D101" s="29"/>
      <c r="E101" s="29"/>
    </row>
    <row r="102" spans="1:5" x14ac:dyDescent="0.25">
      <c r="A102" s="26"/>
    </row>
    <row r="103" spans="1:5" ht="180.75" customHeight="1" x14ac:dyDescent="0.25">
      <c r="A103" s="128" t="s">
        <v>149</v>
      </c>
      <c r="B103" s="129"/>
      <c r="C103" s="129"/>
      <c r="D103" s="129"/>
      <c r="E103" s="130"/>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MAS-SV</cp:lastModifiedBy>
  <cp:lastPrinted>2018-04-23T10:42:10Z</cp:lastPrinted>
  <dcterms:created xsi:type="dcterms:W3CDTF">2018-03-08T11:24:00Z</dcterms:created>
  <dcterms:modified xsi:type="dcterms:W3CDTF">2022-10-03T09:49:39Z</dcterms:modified>
</cp:coreProperties>
</file>